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760" windowWidth="3975" windowHeight="6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<sst xmlns="http://schemas.openxmlformats.org/spreadsheetml/2006/main" count="166" uniqueCount="109">
  <si>
    <t>RIDER</t>
  </si>
  <si>
    <t>Place</t>
  </si>
  <si>
    <t>CLASS:</t>
  </si>
  <si>
    <t>No</t>
  </si>
  <si>
    <t>WHITE HOUSE FARM Equestrian</t>
  </si>
  <si>
    <t>Jumping Penalties</t>
  </si>
  <si>
    <t>Time Taken</t>
  </si>
  <si>
    <t>Time Penalties</t>
  </si>
  <si>
    <t>TOTAL</t>
  </si>
  <si>
    <t>HORSE/PONY</t>
  </si>
  <si>
    <t>Optimum Time:</t>
  </si>
  <si>
    <t>Time</t>
  </si>
  <si>
    <t>Section</t>
  </si>
  <si>
    <t>Cotton Candy</t>
  </si>
  <si>
    <t>Henrie</t>
  </si>
  <si>
    <t xml:space="preserve">  60cm Hunter Trial - Pairs</t>
  </si>
  <si>
    <t>Charlotte</t>
  </si>
  <si>
    <t>Kim</t>
  </si>
  <si>
    <t>Williamson</t>
  </si>
  <si>
    <t>Finbarr Ryan</t>
  </si>
  <si>
    <t>Helen</t>
  </si>
  <si>
    <t>Little</t>
  </si>
  <si>
    <t>Crawford</t>
  </si>
  <si>
    <t>COURSE CHANGE</t>
  </si>
  <si>
    <t>to 70cm</t>
  </si>
  <si>
    <t>Dots N Spots</t>
  </si>
  <si>
    <t>Hunter Trial - Sunday 29th October 2023</t>
  </si>
  <si>
    <t xml:space="preserve">  590 mtrs @ 350mpm (102 secs)</t>
  </si>
  <si>
    <t>Doneybrewer Touch / Promise</t>
  </si>
  <si>
    <t>Charlotte / Paula</t>
  </si>
  <si>
    <t>Jackson / Atkinson</t>
  </si>
  <si>
    <t>Ella May / Red</t>
  </si>
  <si>
    <t>Lisa / Eve</t>
  </si>
  <si>
    <t>Morris-Fowler / Harrison</t>
  </si>
  <si>
    <t>Home Girl / Morse</t>
  </si>
  <si>
    <t>Christine / Gemma</t>
  </si>
  <si>
    <t>Miles / Pearce</t>
  </si>
  <si>
    <t>Joules / Culgar</t>
  </si>
  <si>
    <t>Jenny / Rebecca</t>
  </si>
  <si>
    <t>Whitaker / Barnes</t>
  </si>
  <si>
    <t>Gin / Jimi</t>
  </si>
  <si>
    <t>Beth / Julie</t>
  </si>
  <si>
    <t>Cassell / Kirkham</t>
  </si>
  <si>
    <t>Midnight Legacy / Shelby</t>
  </si>
  <si>
    <t>Megan / Sean</t>
  </si>
  <si>
    <t>Coatsworth / Starbuck</t>
  </si>
  <si>
    <t>Sox / Moorlands Sparkler</t>
  </si>
  <si>
    <t>Zoe / Jo</t>
  </si>
  <si>
    <t>Jenner / Iremonger</t>
  </si>
  <si>
    <t>Duncan / World Horse Welfare Shadow</t>
  </si>
  <si>
    <t>Kim / Isaac</t>
  </si>
  <si>
    <t>Crawford / Crawford</t>
  </si>
  <si>
    <t>Spot The Dot / Tia Maria</t>
  </si>
  <si>
    <t>Joanne / Jordan</t>
  </si>
  <si>
    <t>Elliott / Elliott</t>
  </si>
  <si>
    <t>Maescrofta Kismet / Whispering Misty Morn</t>
  </si>
  <si>
    <t>Leigh / Tia</t>
  </si>
  <si>
    <t>Hatton / Atkinson</t>
  </si>
  <si>
    <t>Jnr</t>
  </si>
  <si>
    <t xml:space="preserve">  60cm Hunter Trial - Juniors</t>
  </si>
  <si>
    <t xml:space="preserve">  60cm Hunter Trial - Seniors</t>
  </si>
  <si>
    <t>Snr</t>
  </si>
  <si>
    <t>Isla</t>
  </si>
  <si>
    <t>Taylor</t>
  </si>
  <si>
    <t>Danibeck Princess of Hearts</t>
  </si>
  <si>
    <t>Bethany</t>
  </si>
  <si>
    <t>Scatliffe</t>
  </si>
  <si>
    <t>World Horse Welfare Shadow</t>
  </si>
  <si>
    <t>Cill Na Croise Paddy</t>
  </si>
  <si>
    <t>Sara</t>
  </si>
  <si>
    <t>Farmer</t>
  </si>
  <si>
    <t>Barrymore 9</t>
  </si>
  <si>
    <t>Jade</t>
  </si>
  <si>
    <t>Lockwood</t>
  </si>
  <si>
    <t>Rosscon Aaron</t>
  </si>
  <si>
    <t>Karen</t>
  </si>
  <si>
    <t>Allen</t>
  </si>
  <si>
    <t>Doneybrewer Touch</t>
  </si>
  <si>
    <t>Jackson</t>
  </si>
  <si>
    <t>Moorlands Sparkler</t>
  </si>
  <si>
    <t>Jo</t>
  </si>
  <si>
    <t>Iremonger</t>
  </si>
  <si>
    <t>Grand Classique</t>
  </si>
  <si>
    <t>Emma</t>
  </si>
  <si>
    <t>Message</t>
  </si>
  <si>
    <t>Grange Annako</t>
  </si>
  <si>
    <t>Harriet</t>
  </si>
  <si>
    <t>Smith</t>
  </si>
  <si>
    <t>World Horse Welfare Duncan</t>
  </si>
  <si>
    <t>Diamond R Pearl</t>
  </si>
  <si>
    <t>Charlie</t>
  </si>
  <si>
    <t>Needle</t>
  </si>
  <si>
    <t>Toffee</t>
  </si>
  <si>
    <t>Abbie</t>
  </si>
  <si>
    <t>Harper</t>
  </si>
  <si>
    <t>Mister Bob</t>
  </si>
  <si>
    <t>Shelley</t>
  </si>
  <si>
    <t>Handley-Sawyer</t>
  </si>
  <si>
    <t>E</t>
  </si>
  <si>
    <t>ns</t>
  </si>
  <si>
    <t>Isaac (Kim)</t>
  </si>
  <si>
    <t xml:space="preserve">Trs to </t>
  </si>
  <si>
    <t>snr</t>
  </si>
  <si>
    <t>-</t>
  </si>
  <si>
    <t>Shadow</t>
  </si>
  <si>
    <t>w/d</t>
  </si>
  <si>
    <t>2 Q</t>
  </si>
  <si>
    <t>1 Q</t>
  </si>
  <si>
    <t>3 Q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</si>
</sst>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  <numFmt numFmtId="166" formatCode="0.0"/>
  </numFmts>
  <fonts count="42">
    <font>
      <sz val="10"/>
      <name val="Arial"/>
      <family val="0"/>
    </font>
    <font>
      <sz val="2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166" fontId="5" fillId="0" borderId="10" xfId="5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6" fontId="5" fillId="33" borderId="0" xfId="0" applyNumberFormat="1" applyFont="1" applyFill="1" applyBorder="1" applyAlignment="1">
      <alignment horizontal="center" vertical="center"/>
    </xf>
    <xf numFmtId="166" fontId="5" fillId="0" borderId="0" xfId="57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2" fontId="24" fillId="0" borderId="10" xfId="0" applyNumberFormat="1" applyFont="1" applyBorder="1" applyAlignment="1">
      <alignment horizontal="center" vertical="center"/>
    </xf>
    <xf numFmtId="166" fontId="24" fillId="33" borderId="10" xfId="0" applyNumberFormat="1" applyFont="1" applyFill="1" applyBorder="1" applyAlignment="1">
      <alignment horizontal="center" vertical="center"/>
    </xf>
    <xf numFmtId="166" fontId="24" fillId="0" borderId="10" xfId="57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3">
      <selection activeCell="L55" sqref="L55"/>
    </sheetView>
  </sheetViews>
  <sheetFormatPr defaultColWidth="9.140625" defaultRowHeight="12.75"/>
  <cols>
    <col min="1" max="1" width="9.28125" style="0" customWidth="1"/>
    <col min="2" max="2" width="1.7109375" style="0" customWidth="1"/>
    <col min="3" max="3" width="23.7109375" style="0" customWidth="1"/>
    <col min="4" max="4" width="14.28125" style="0" customWidth="1"/>
    <col min="5" max="5" width="18.00390625" style="0" customWidth="1"/>
    <col min="6" max="6" width="6.57421875" style="0" customWidth="1"/>
    <col min="7" max="7" width="7.7109375" style="0" customWidth="1"/>
    <col min="8" max="8" width="10.140625" style="0" customWidth="1"/>
    <col min="9" max="9" width="9.28125" style="0" customWidth="1"/>
    <col min="10" max="10" width="10.28125" style="0" customWidth="1"/>
    <col min="11" max="11" width="12.7109375" style="0" customWidth="1"/>
    <col min="12" max="12" width="11.140625" style="0" customWidth="1"/>
  </cols>
  <sheetData>
    <row r="1" spans="1:12" ht="22.5" customHeight="1">
      <c r="A1" s="1" t="s">
        <v>4</v>
      </c>
      <c r="B1" s="2"/>
      <c r="C1" s="2"/>
      <c r="D1" s="2"/>
      <c r="E1" s="2"/>
      <c r="F1" s="3"/>
      <c r="G1" s="3"/>
      <c r="H1" s="3" t="s">
        <v>2</v>
      </c>
      <c r="I1" s="4" t="s">
        <v>15</v>
      </c>
      <c r="J1" s="4"/>
      <c r="K1" s="2"/>
      <c r="L1" s="2"/>
    </row>
    <row r="2" spans="1:12" ht="19.5" customHeight="1">
      <c r="A2" s="4" t="s">
        <v>26</v>
      </c>
      <c r="B2" s="4"/>
      <c r="C2" s="4"/>
      <c r="D2" s="5"/>
      <c r="E2" s="6"/>
      <c r="F2" s="3"/>
      <c r="G2" s="3"/>
      <c r="H2" s="19" t="s">
        <v>10</v>
      </c>
      <c r="I2" s="4" t="s">
        <v>27</v>
      </c>
      <c r="J2" s="4"/>
      <c r="K2" s="2"/>
      <c r="L2" s="3"/>
    </row>
    <row r="3" spans="1:12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5.25" customHeight="1">
      <c r="A4" s="7" t="s">
        <v>11</v>
      </c>
      <c r="B4" s="8"/>
      <c r="C4" s="9" t="s">
        <v>9</v>
      </c>
      <c r="D4" s="10" t="s">
        <v>0</v>
      </c>
      <c r="E4" s="9"/>
      <c r="F4" s="11" t="s">
        <v>3</v>
      </c>
      <c r="G4" s="20" t="s">
        <v>12</v>
      </c>
      <c r="H4" s="21" t="s">
        <v>5</v>
      </c>
      <c r="I4" s="21" t="s">
        <v>6</v>
      </c>
      <c r="J4" s="21" t="s">
        <v>7</v>
      </c>
      <c r="K4" s="7" t="s">
        <v>8</v>
      </c>
      <c r="L4" s="7" t="s">
        <v>1</v>
      </c>
    </row>
    <row r="5" spans="1:12" ht="30" customHeight="1">
      <c r="A5" s="23">
        <v>8.3</v>
      </c>
      <c r="B5" s="12"/>
      <c r="C5" s="34" t="s">
        <v>28</v>
      </c>
      <c r="D5" s="35" t="s">
        <v>29</v>
      </c>
      <c r="E5" s="34" t="s">
        <v>30</v>
      </c>
      <c r="F5" s="15">
        <v>1</v>
      </c>
      <c r="G5" s="15"/>
      <c r="H5" s="16">
        <v>0</v>
      </c>
      <c r="I5" s="23">
        <v>144.72</v>
      </c>
      <c r="J5" s="22">
        <f>SUM(43*0.4)</f>
        <v>17.2</v>
      </c>
      <c r="K5" s="18">
        <f>SUM(H5+J5)</f>
        <v>17.2</v>
      </c>
      <c r="L5" s="16">
        <v>6</v>
      </c>
    </row>
    <row r="6" spans="1:12" ht="30" customHeight="1">
      <c r="A6" s="23">
        <v>8.34</v>
      </c>
      <c r="B6" s="12"/>
      <c r="C6" s="34" t="s">
        <v>31</v>
      </c>
      <c r="D6" s="35" t="s">
        <v>32</v>
      </c>
      <c r="E6" s="34" t="s">
        <v>33</v>
      </c>
      <c r="F6" s="15">
        <v>2</v>
      </c>
      <c r="G6" s="15"/>
      <c r="H6" s="16">
        <v>0</v>
      </c>
      <c r="I6" s="23">
        <v>132.38</v>
      </c>
      <c r="J6" s="22">
        <f>SUM(31*0.4)</f>
        <v>12.4</v>
      </c>
      <c r="K6" s="18">
        <f aca="true" t="shared" si="0" ref="K6:K14">SUM(H6+J6)</f>
        <v>12.4</v>
      </c>
      <c r="L6" s="16">
        <v>3</v>
      </c>
    </row>
    <row r="7" spans="1:12" ht="30" customHeight="1">
      <c r="A7" s="23">
        <v>8.38</v>
      </c>
      <c r="B7" s="12"/>
      <c r="C7" s="34" t="s">
        <v>34</v>
      </c>
      <c r="D7" s="35" t="s">
        <v>35</v>
      </c>
      <c r="E7" s="34" t="s">
        <v>36</v>
      </c>
      <c r="F7" s="15">
        <v>3</v>
      </c>
      <c r="G7" s="15"/>
      <c r="H7" s="16">
        <v>0</v>
      </c>
      <c r="I7" s="23">
        <v>135.16</v>
      </c>
      <c r="J7" s="22">
        <f>SUM(34*0.4)</f>
        <v>13.600000000000001</v>
      </c>
      <c r="K7" s="18">
        <f t="shared" si="0"/>
        <v>13.600000000000001</v>
      </c>
      <c r="L7" s="16">
        <v>5</v>
      </c>
    </row>
    <row r="8" spans="1:12" ht="30" customHeight="1">
      <c r="A8" s="23">
        <v>8.42</v>
      </c>
      <c r="B8" s="12"/>
      <c r="C8" s="34" t="s">
        <v>37</v>
      </c>
      <c r="D8" s="35" t="s">
        <v>38</v>
      </c>
      <c r="E8" s="34" t="s">
        <v>39</v>
      </c>
      <c r="F8" s="15">
        <v>4</v>
      </c>
      <c r="G8" s="15"/>
      <c r="H8" s="16" t="s">
        <v>98</v>
      </c>
      <c r="I8" s="23">
        <v>146.41</v>
      </c>
      <c r="J8" s="22">
        <f>SUM(45*0.4)</f>
        <v>18</v>
      </c>
      <c r="K8" s="18" t="s">
        <v>98</v>
      </c>
      <c r="L8" s="16"/>
    </row>
    <row r="9" spans="1:12" ht="30" customHeight="1">
      <c r="A9" s="23">
        <v>8.46</v>
      </c>
      <c r="B9" s="12"/>
      <c r="C9" s="34" t="s">
        <v>46</v>
      </c>
      <c r="D9" s="35" t="s">
        <v>47</v>
      </c>
      <c r="E9" s="34" t="s">
        <v>48</v>
      </c>
      <c r="F9" s="15">
        <v>5</v>
      </c>
      <c r="G9" s="15"/>
      <c r="H9" s="16">
        <v>20</v>
      </c>
      <c r="I9" s="23">
        <v>314.35</v>
      </c>
      <c r="J9" s="22">
        <f>SUM(213*0.4)</f>
        <v>85.2</v>
      </c>
      <c r="K9" s="18">
        <f t="shared" si="0"/>
        <v>105.2</v>
      </c>
      <c r="L9" s="16"/>
    </row>
    <row r="10" spans="1:12" ht="30" customHeight="1">
      <c r="A10" s="23">
        <v>8.5</v>
      </c>
      <c r="B10" s="12"/>
      <c r="C10" s="34" t="s">
        <v>49</v>
      </c>
      <c r="D10" s="35" t="s">
        <v>50</v>
      </c>
      <c r="E10" s="34" t="s">
        <v>51</v>
      </c>
      <c r="F10" s="15">
        <v>6</v>
      </c>
      <c r="G10" s="15"/>
      <c r="H10" s="16">
        <v>40</v>
      </c>
      <c r="I10" s="23">
        <v>250.34</v>
      </c>
      <c r="J10" s="22">
        <f>SUM(149*0.4)</f>
        <v>59.6</v>
      </c>
      <c r="K10" s="18">
        <f t="shared" si="0"/>
        <v>99.6</v>
      </c>
      <c r="L10" s="16"/>
    </row>
    <row r="11" spans="1:12" ht="30" customHeight="1">
      <c r="A11" s="23">
        <v>8.540000000000001</v>
      </c>
      <c r="B11" s="12"/>
      <c r="C11" s="34" t="s">
        <v>52</v>
      </c>
      <c r="D11" s="35" t="s">
        <v>53</v>
      </c>
      <c r="E11" s="34" t="s">
        <v>54</v>
      </c>
      <c r="F11" s="15">
        <v>7</v>
      </c>
      <c r="G11" s="15"/>
      <c r="H11" s="16">
        <v>0</v>
      </c>
      <c r="I11" s="23">
        <v>134.75</v>
      </c>
      <c r="J11" s="22">
        <f>SUM(33*0.4)</f>
        <v>13.200000000000001</v>
      </c>
      <c r="K11" s="18">
        <f t="shared" si="0"/>
        <v>13.200000000000001</v>
      </c>
      <c r="L11" s="16">
        <v>4</v>
      </c>
    </row>
    <row r="12" spans="1:12" ht="30" customHeight="1">
      <c r="A12" s="23">
        <v>8.58</v>
      </c>
      <c r="B12" s="12"/>
      <c r="C12" s="34" t="s">
        <v>43</v>
      </c>
      <c r="D12" s="35" t="s">
        <v>44</v>
      </c>
      <c r="E12" s="34" t="s">
        <v>45</v>
      </c>
      <c r="F12" s="15">
        <v>8</v>
      </c>
      <c r="G12" s="15"/>
      <c r="H12" s="16">
        <v>0</v>
      </c>
      <c r="I12" s="23">
        <v>150.25</v>
      </c>
      <c r="J12" s="22">
        <f>SUM(49*0.4)</f>
        <v>19.6</v>
      </c>
      <c r="K12" s="18">
        <f t="shared" si="0"/>
        <v>19.6</v>
      </c>
      <c r="L12" s="16"/>
    </row>
    <row r="13" spans="1:12" ht="30" customHeight="1">
      <c r="A13" s="23">
        <v>9.02</v>
      </c>
      <c r="B13" s="12"/>
      <c r="C13" s="34" t="s">
        <v>55</v>
      </c>
      <c r="D13" s="35" t="s">
        <v>56</v>
      </c>
      <c r="E13" s="34" t="s">
        <v>57</v>
      </c>
      <c r="F13" s="15">
        <v>9</v>
      </c>
      <c r="G13" s="15"/>
      <c r="H13" s="16">
        <v>0</v>
      </c>
      <c r="I13" s="23">
        <v>104.5</v>
      </c>
      <c r="J13" s="22">
        <f>SUM(3*0.4)</f>
        <v>1.2000000000000002</v>
      </c>
      <c r="K13" s="18">
        <f t="shared" si="0"/>
        <v>1.2000000000000002</v>
      </c>
      <c r="L13" s="16">
        <v>1</v>
      </c>
    </row>
    <row r="14" spans="1:12" ht="30" customHeight="1">
      <c r="A14" s="23">
        <v>9.06</v>
      </c>
      <c r="B14" s="12"/>
      <c r="C14" s="34" t="s">
        <v>40</v>
      </c>
      <c r="D14" s="35" t="s">
        <v>41</v>
      </c>
      <c r="E14" s="34" t="s">
        <v>42</v>
      </c>
      <c r="F14" s="15">
        <v>10</v>
      </c>
      <c r="G14" s="15"/>
      <c r="H14" s="16">
        <v>0</v>
      </c>
      <c r="I14" s="23">
        <v>121.19</v>
      </c>
      <c r="J14" s="22">
        <f>SUM(20*0.4)</f>
        <v>8</v>
      </c>
      <c r="K14" s="18">
        <f t="shared" si="0"/>
        <v>8</v>
      </c>
      <c r="L14" s="16">
        <v>2</v>
      </c>
    </row>
    <row r="15" spans="1:12" ht="30" customHeight="1">
      <c r="A15" s="24"/>
      <c r="B15" s="12"/>
      <c r="C15" s="34"/>
      <c r="D15" s="35"/>
      <c r="E15" s="34"/>
      <c r="F15" s="15"/>
      <c r="G15" s="15"/>
      <c r="H15" s="16"/>
      <c r="I15" s="23"/>
      <c r="J15" s="22"/>
      <c r="K15" s="18"/>
      <c r="L15" s="16"/>
    </row>
    <row r="16" spans="1:12" ht="30" customHeight="1">
      <c r="A16" s="24"/>
      <c r="B16" s="12"/>
      <c r="C16" s="34"/>
      <c r="D16" s="35"/>
      <c r="E16" s="34"/>
      <c r="F16" s="15"/>
      <c r="G16" s="15"/>
      <c r="H16" s="16"/>
      <c r="I16" s="23"/>
      <c r="J16" s="22"/>
      <c r="K16" s="18"/>
      <c r="L16" s="16"/>
    </row>
    <row r="17" spans="1:12" ht="30" customHeight="1">
      <c r="A17" s="24"/>
      <c r="B17" s="12"/>
      <c r="C17" s="34"/>
      <c r="D17" s="35"/>
      <c r="E17" s="34"/>
      <c r="F17" s="15"/>
      <c r="G17" s="15"/>
      <c r="H17" s="16"/>
      <c r="I17" s="23"/>
      <c r="J17" s="22"/>
      <c r="K17" s="18"/>
      <c r="L17" s="16"/>
    </row>
    <row r="18" spans="1:12" ht="30" customHeight="1">
      <c r="A18" s="24"/>
      <c r="B18" s="12"/>
      <c r="C18" s="34"/>
      <c r="D18" s="35"/>
      <c r="E18" s="34"/>
      <c r="F18" s="15"/>
      <c r="G18" s="15"/>
      <c r="H18" s="16"/>
      <c r="I18" s="23"/>
      <c r="J18" s="22"/>
      <c r="K18" s="18"/>
      <c r="L18" s="16"/>
    </row>
    <row r="19" spans="1:12" ht="30" customHeight="1">
      <c r="A19" s="24"/>
      <c r="B19" s="12"/>
      <c r="C19" s="34"/>
      <c r="D19" s="35"/>
      <c r="E19" s="34"/>
      <c r="F19" s="15"/>
      <c r="G19" s="15"/>
      <c r="H19" s="16"/>
      <c r="I19" s="23"/>
      <c r="J19" s="22"/>
      <c r="K19" s="18"/>
      <c r="L19" s="16"/>
    </row>
    <row r="20" spans="1:12" ht="30" customHeight="1">
      <c r="A20" s="25"/>
      <c r="B20" s="26"/>
      <c r="C20" s="27"/>
      <c r="D20" s="28"/>
      <c r="E20" s="27"/>
      <c r="F20" s="29"/>
      <c r="G20" s="29"/>
      <c r="H20" s="30"/>
      <c r="I20" s="31"/>
      <c r="J20" s="32"/>
      <c r="K20" s="33"/>
      <c r="L20" s="30"/>
    </row>
    <row r="21" spans="1:12" ht="30" customHeight="1">
      <c r="A21" s="1" t="s">
        <v>4</v>
      </c>
      <c r="B21" s="2"/>
      <c r="C21" s="2"/>
      <c r="D21" s="2"/>
      <c r="E21" s="2"/>
      <c r="F21" s="3"/>
      <c r="G21" s="3"/>
      <c r="H21" s="3" t="s">
        <v>2</v>
      </c>
      <c r="I21" s="4" t="s">
        <v>59</v>
      </c>
      <c r="J21" s="4"/>
      <c r="K21" s="2"/>
      <c r="L21" s="2"/>
    </row>
    <row r="22" spans="1:12" ht="19.5" customHeight="1">
      <c r="A22" s="4" t="s">
        <v>26</v>
      </c>
      <c r="B22" s="4"/>
      <c r="C22" s="4"/>
      <c r="D22" s="5"/>
      <c r="E22" s="6"/>
      <c r="F22" s="3"/>
      <c r="G22" s="3"/>
      <c r="H22" s="19" t="s">
        <v>10</v>
      </c>
      <c r="I22" s="4" t="s">
        <v>27</v>
      </c>
      <c r="J22" s="4"/>
      <c r="K22" s="2"/>
      <c r="L22" s="3"/>
    </row>
    <row r="23" spans="1:12" ht="7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30" customHeight="1">
      <c r="A24" s="7" t="s">
        <v>11</v>
      </c>
      <c r="B24" s="8"/>
      <c r="C24" s="9" t="s">
        <v>9</v>
      </c>
      <c r="D24" s="10" t="s">
        <v>0</v>
      </c>
      <c r="E24" s="9"/>
      <c r="F24" s="11" t="s">
        <v>3</v>
      </c>
      <c r="G24" s="20" t="s">
        <v>12</v>
      </c>
      <c r="H24" s="21" t="s">
        <v>5</v>
      </c>
      <c r="I24" s="21" t="s">
        <v>6</v>
      </c>
      <c r="J24" s="21" t="s">
        <v>7</v>
      </c>
      <c r="K24" s="7" t="s">
        <v>8</v>
      </c>
      <c r="L24" s="7" t="s">
        <v>1</v>
      </c>
    </row>
    <row r="25" spans="1:12" ht="27.75" customHeight="1">
      <c r="A25" s="23">
        <v>9.1</v>
      </c>
      <c r="B25" s="12"/>
      <c r="C25" s="13" t="s">
        <v>64</v>
      </c>
      <c r="D25" s="17" t="s">
        <v>65</v>
      </c>
      <c r="E25" s="9" t="s">
        <v>66</v>
      </c>
      <c r="F25" s="15">
        <v>11</v>
      </c>
      <c r="G25" s="15" t="s">
        <v>58</v>
      </c>
      <c r="H25" s="16">
        <v>80</v>
      </c>
      <c r="I25" s="23">
        <v>144.37</v>
      </c>
      <c r="J25" s="22">
        <f>SUM(43*0.4)</f>
        <v>17.2</v>
      </c>
      <c r="K25" s="18">
        <f>SUM(H25+J25)</f>
        <v>97.2</v>
      </c>
      <c r="L25" s="16">
        <v>1</v>
      </c>
    </row>
    <row r="26" spans="1:12" ht="27.75" customHeight="1">
      <c r="A26" s="23">
        <v>9.14</v>
      </c>
      <c r="B26" s="12"/>
      <c r="C26" s="9" t="s">
        <v>25</v>
      </c>
      <c r="D26" s="17" t="s">
        <v>62</v>
      </c>
      <c r="E26" s="9" t="s">
        <v>63</v>
      </c>
      <c r="F26" s="15">
        <v>12</v>
      </c>
      <c r="G26" s="15" t="s">
        <v>58</v>
      </c>
      <c r="H26" s="16" t="s">
        <v>98</v>
      </c>
      <c r="I26" s="23">
        <v>107.44</v>
      </c>
      <c r="J26" s="22">
        <f>SUM(6*0.4)</f>
        <v>2.4000000000000004</v>
      </c>
      <c r="K26" s="18" t="s">
        <v>98</v>
      </c>
      <c r="L26" s="16"/>
    </row>
    <row r="27" spans="1:12" ht="27.75" customHeight="1">
      <c r="A27" s="23">
        <v>9.18</v>
      </c>
      <c r="B27" s="36"/>
      <c r="C27" s="13" t="s">
        <v>13</v>
      </c>
      <c r="D27" s="14" t="s">
        <v>14</v>
      </c>
      <c r="E27" s="9" t="s">
        <v>18</v>
      </c>
      <c r="F27" s="15">
        <v>13</v>
      </c>
      <c r="G27" s="15" t="s">
        <v>58</v>
      </c>
      <c r="H27" s="16" t="s">
        <v>99</v>
      </c>
      <c r="I27" s="23"/>
      <c r="J27" s="22">
        <f>SUM(0*0.4)</f>
        <v>0</v>
      </c>
      <c r="K27" s="18" t="s">
        <v>103</v>
      </c>
      <c r="L27" s="16"/>
    </row>
    <row r="28" spans="1:12" ht="27.75" customHeight="1">
      <c r="A28" s="23">
        <v>9.22</v>
      </c>
      <c r="B28" s="12"/>
      <c r="C28" s="13" t="s">
        <v>67</v>
      </c>
      <c r="D28" s="17" t="s">
        <v>100</v>
      </c>
      <c r="E28" s="9" t="s">
        <v>22</v>
      </c>
      <c r="F28" s="15">
        <v>14</v>
      </c>
      <c r="G28" s="15" t="s">
        <v>58</v>
      </c>
      <c r="H28" s="16" t="s">
        <v>101</v>
      </c>
      <c r="I28" s="23" t="s">
        <v>102</v>
      </c>
      <c r="J28" s="22">
        <f>SUM(0*0.4)</f>
        <v>0</v>
      </c>
      <c r="K28" s="18" t="s">
        <v>103</v>
      </c>
      <c r="L28" s="16"/>
    </row>
    <row r="29" spans="1:12" ht="27.75" customHeight="1">
      <c r="A29" s="23"/>
      <c r="B29" s="12"/>
      <c r="C29" s="13"/>
      <c r="D29" s="17"/>
      <c r="E29" s="9"/>
      <c r="F29" s="15"/>
      <c r="G29" s="15"/>
      <c r="H29" s="16"/>
      <c r="I29" s="23"/>
      <c r="J29" s="22"/>
      <c r="K29" s="18"/>
      <c r="L29" s="16"/>
    </row>
    <row r="30" spans="1:12" ht="27.75" customHeight="1">
      <c r="A30" s="23"/>
      <c r="B30" s="12"/>
      <c r="C30" s="9"/>
      <c r="D30" s="17"/>
      <c r="E30" s="9"/>
      <c r="F30" s="15"/>
      <c r="G30" s="15"/>
      <c r="H30" s="16"/>
      <c r="I30" s="23"/>
      <c r="J30" s="22"/>
      <c r="K30" s="18"/>
      <c r="L30" s="16"/>
    </row>
    <row r="31" spans="1:12" ht="27.75" customHeight="1">
      <c r="A31" s="23"/>
      <c r="B31" s="12"/>
      <c r="C31" s="9"/>
      <c r="D31" s="17"/>
      <c r="E31" s="9"/>
      <c r="F31" s="15"/>
      <c r="G31" s="15"/>
      <c r="H31" s="16"/>
      <c r="I31" s="23"/>
      <c r="J31" s="22"/>
      <c r="K31" s="18"/>
      <c r="L31" s="16"/>
    </row>
    <row r="32" spans="1:12" ht="27.75" customHeight="1">
      <c r="A32" s="23"/>
      <c r="B32" s="12"/>
      <c r="C32" s="9"/>
      <c r="D32" s="14"/>
      <c r="E32" s="9"/>
      <c r="F32" s="15"/>
      <c r="G32" s="15"/>
      <c r="H32" s="16"/>
      <c r="I32" s="23"/>
      <c r="J32" s="22"/>
      <c r="K32" s="18"/>
      <c r="L32" s="16"/>
    </row>
    <row r="33" spans="1:12" ht="27.75" customHeight="1">
      <c r="A33" s="23"/>
      <c r="B33" s="12"/>
      <c r="C33" s="9"/>
      <c r="D33" s="17"/>
      <c r="E33" s="9"/>
      <c r="F33" s="15"/>
      <c r="G33" s="15"/>
      <c r="H33" s="16"/>
      <c r="I33" s="23"/>
      <c r="J33" s="22"/>
      <c r="K33" s="18"/>
      <c r="L33" s="16"/>
    </row>
    <row r="34" spans="1:12" ht="27.75" customHeight="1">
      <c r="A34" s="23"/>
      <c r="B34" s="12"/>
      <c r="C34" s="9"/>
      <c r="D34" s="14"/>
      <c r="E34" s="9"/>
      <c r="F34" s="15"/>
      <c r="G34" s="15"/>
      <c r="H34" s="16"/>
      <c r="I34" s="23"/>
      <c r="J34" s="22"/>
      <c r="K34" s="18"/>
      <c r="L34" s="16"/>
    </row>
    <row r="35" spans="1:12" ht="27.75" customHeight="1">
      <c r="A35" s="23"/>
      <c r="B35" s="12"/>
      <c r="C35" s="13"/>
      <c r="D35" s="14"/>
      <c r="E35" s="9"/>
      <c r="F35" s="15"/>
      <c r="G35" s="15"/>
      <c r="H35" s="16"/>
      <c r="I35" s="23"/>
      <c r="J35" s="22"/>
      <c r="K35" s="18"/>
      <c r="L35" s="16"/>
    </row>
    <row r="36" spans="1:12" ht="27.75" customHeight="1">
      <c r="A36" s="23"/>
      <c r="B36" s="12"/>
      <c r="C36" s="13"/>
      <c r="D36" s="14"/>
      <c r="E36" s="9"/>
      <c r="F36" s="15"/>
      <c r="G36" s="15"/>
      <c r="H36" s="16"/>
      <c r="I36" s="23"/>
      <c r="J36" s="22"/>
      <c r="K36" s="18"/>
      <c r="L36" s="16"/>
    </row>
    <row r="37" spans="1:12" ht="27.75" customHeight="1">
      <c r="A37" s="23"/>
      <c r="B37" s="12"/>
      <c r="C37" s="13"/>
      <c r="D37" s="14"/>
      <c r="E37" s="9"/>
      <c r="F37" s="15"/>
      <c r="G37" s="15"/>
      <c r="H37" s="16"/>
      <c r="I37" s="23"/>
      <c r="J37" s="22"/>
      <c r="K37" s="18"/>
      <c r="L37" s="16"/>
    </row>
    <row r="38" spans="1:12" ht="27.75" customHeight="1">
      <c r="A38" s="23"/>
      <c r="B38" s="12"/>
      <c r="C38" s="13"/>
      <c r="D38" s="17"/>
      <c r="E38" s="9"/>
      <c r="F38" s="15"/>
      <c r="G38" s="15"/>
      <c r="H38" s="16"/>
      <c r="I38" s="23"/>
      <c r="J38" s="22"/>
      <c r="K38" s="18"/>
      <c r="L38" s="16"/>
    </row>
    <row r="39" spans="1:12" ht="27.75" customHeight="1">
      <c r="A39" s="23"/>
      <c r="B39" s="12"/>
      <c r="C39" s="13"/>
      <c r="D39" s="17"/>
      <c r="E39" s="9"/>
      <c r="F39" s="15"/>
      <c r="G39" s="15"/>
      <c r="H39" s="16"/>
      <c r="I39" s="23"/>
      <c r="J39" s="22"/>
      <c r="K39" s="18"/>
      <c r="L39" s="16"/>
    </row>
    <row r="40" spans="1:12" ht="27.75" customHeight="1">
      <c r="A40" s="31"/>
      <c r="B40" s="41"/>
      <c r="C40" s="26"/>
      <c r="D40" s="42"/>
      <c r="E40" s="26"/>
      <c r="F40" s="29"/>
      <c r="G40" s="29"/>
      <c r="H40" s="30"/>
      <c r="I40" s="31"/>
      <c r="J40" s="32"/>
      <c r="K40" s="33"/>
      <c r="L40" s="30"/>
    </row>
    <row r="41" spans="1:12" ht="27.75" customHeight="1">
      <c r="A41" s="31"/>
      <c r="B41" s="41"/>
      <c r="C41" s="26"/>
      <c r="D41" s="42"/>
      <c r="E41" s="26"/>
      <c r="F41" s="29"/>
      <c r="G41" s="29"/>
      <c r="H41" s="30"/>
      <c r="I41" s="31"/>
      <c r="J41" s="32"/>
      <c r="K41" s="33"/>
      <c r="L41" s="30"/>
    </row>
    <row r="42" spans="1:12" ht="27.75" customHeight="1">
      <c r="A42" s="31"/>
      <c r="B42" s="41"/>
      <c r="C42" s="26"/>
      <c r="D42" s="42"/>
      <c r="E42" s="26"/>
      <c r="F42" s="29"/>
      <c r="G42" s="29"/>
      <c r="H42" s="30"/>
      <c r="I42" s="31"/>
      <c r="J42" s="32"/>
      <c r="K42" s="33"/>
      <c r="L42" s="30"/>
    </row>
    <row r="43" spans="1:12" ht="27.75" customHeight="1">
      <c r="A43" s="31"/>
      <c r="B43" s="41"/>
      <c r="C43" s="26"/>
      <c r="D43" s="42"/>
      <c r="E43" s="26"/>
      <c r="F43" s="29"/>
      <c r="G43" s="29"/>
      <c r="H43" s="30"/>
      <c r="I43" s="31"/>
      <c r="J43" s="32"/>
      <c r="K43" s="33"/>
      <c r="L43" s="30"/>
    </row>
    <row r="44" spans="1:12" ht="24.75" customHeight="1">
      <c r="A44" s="1" t="s">
        <v>4</v>
      </c>
      <c r="B44" s="2"/>
      <c r="C44" s="2"/>
      <c r="D44" s="2"/>
      <c r="E44" s="2"/>
      <c r="F44" s="3"/>
      <c r="G44" s="3"/>
      <c r="H44" s="3" t="s">
        <v>2</v>
      </c>
      <c r="I44" s="4" t="s">
        <v>60</v>
      </c>
      <c r="J44" s="4"/>
      <c r="K44" s="2"/>
      <c r="L44" s="2"/>
    </row>
    <row r="45" spans="1:12" ht="19.5" customHeight="1">
      <c r="A45" s="4" t="s">
        <v>26</v>
      </c>
      <c r="B45" s="4"/>
      <c r="C45" s="4"/>
      <c r="D45" s="5"/>
      <c r="E45" s="6"/>
      <c r="F45" s="3"/>
      <c r="G45" s="3"/>
      <c r="H45" s="19" t="s">
        <v>10</v>
      </c>
      <c r="I45" s="4" t="s">
        <v>27</v>
      </c>
      <c r="J45" s="4"/>
      <c r="K45" s="2"/>
      <c r="L45" s="3"/>
    </row>
    <row r="46" spans="1:12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36" customHeight="1">
      <c r="A47" s="7" t="s">
        <v>11</v>
      </c>
      <c r="B47" s="8"/>
      <c r="C47" s="9" t="s">
        <v>9</v>
      </c>
      <c r="D47" s="10" t="s">
        <v>0</v>
      </c>
      <c r="E47" s="9"/>
      <c r="F47" s="11" t="s">
        <v>3</v>
      </c>
      <c r="G47" s="20" t="s">
        <v>12</v>
      </c>
      <c r="H47" s="21" t="s">
        <v>5</v>
      </c>
      <c r="I47" s="21" t="s">
        <v>6</v>
      </c>
      <c r="J47" s="21" t="s">
        <v>7</v>
      </c>
      <c r="K47" s="7" t="s">
        <v>8</v>
      </c>
      <c r="L47" s="7" t="s">
        <v>1</v>
      </c>
    </row>
    <row r="48" spans="1:12" ht="27.75" customHeight="1">
      <c r="A48" s="23">
        <v>9.26</v>
      </c>
      <c r="B48" s="12"/>
      <c r="C48" s="9" t="s">
        <v>68</v>
      </c>
      <c r="D48" s="17" t="s">
        <v>69</v>
      </c>
      <c r="E48" s="9" t="s">
        <v>70</v>
      </c>
      <c r="F48" s="15">
        <v>15</v>
      </c>
      <c r="G48" s="15" t="s">
        <v>61</v>
      </c>
      <c r="H48" s="16" t="s">
        <v>98</v>
      </c>
      <c r="I48" s="23">
        <v>169.25</v>
      </c>
      <c r="J48" s="22">
        <f>SUM(68*0.4)</f>
        <v>27.200000000000003</v>
      </c>
      <c r="K48" s="18" t="s">
        <v>98</v>
      </c>
      <c r="L48" s="16"/>
    </row>
    <row r="49" spans="1:12" ht="27.75" customHeight="1">
      <c r="A49" s="23">
        <v>9.299999999999999</v>
      </c>
      <c r="B49" s="12"/>
      <c r="C49" s="13" t="s">
        <v>71</v>
      </c>
      <c r="D49" s="14" t="s">
        <v>72</v>
      </c>
      <c r="E49" s="9" t="s">
        <v>73</v>
      </c>
      <c r="F49" s="15">
        <v>16</v>
      </c>
      <c r="G49" s="15" t="s">
        <v>61</v>
      </c>
      <c r="H49" s="16">
        <v>20</v>
      </c>
      <c r="I49" s="23">
        <v>140.16</v>
      </c>
      <c r="J49" s="22">
        <f>SUM(39*0.4)</f>
        <v>15.600000000000001</v>
      </c>
      <c r="K49" s="18">
        <f aca="true" t="shared" si="1" ref="K48:K60">SUM(H49+J49)</f>
        <v>35.6</v>
      </c>
      <c r="L49" s="16"/>
    </row>
    <row r="50" spans="1:12" ht="27.75" customHeight="1">
      <c r="A50" s="23">
        <v>9.34</v>
      </c>
      <c r="B50" s="12"/>
      <c r="C50" s="13" t="s">
        <v>74</v>
      </c>
      <c r="D50" s="14" t="s">
        <v>75</v>
      </c>
      <c r="E50" s="9" t="s">
        <v>76</v>
      </c>
      <c r="F50" s="15">
        <v>17</v>
      </c>
      <c r="G50" s="15" t="s">
        <v>61</v>
      </c>
      <c r="H50" s="16" t="s">
        <v>105</v>
      </c>
      <c r="I50" s="23"/>
      <c r="J50" s="22">
        <f aca="true" t="shared" si="2" ref="J48:J60">SUM(0*0.4)</f>
        <v>0</v>
      </c>
      <c r="K50" s="18" t="s">
        <v>103</v>
      </c>
      <c r="L50" s="16"/>
    </row>
    <row r="51" spans="1:12" ht="27.75" customHeight="1">
      <c r="A51" s="23">
        <v>9.379999999999999</v>
      </c>
      <c r="B51" s="12"/>
      <c r="C51" s="13" t="s">
        <v>77</v>
      </c>
      <c r="D51" s="17" t="s">
        <v>16</v>
      </c>
      <c r="E51" s="9" t="s">
        <v>78</v>
      </c>
      <c r="F51" s="15">
        <v>18</v>
      </c>
      <c r="G51" s="15" t="s">
        <v>61</v>
      </c>
      <c r="H51" s="16">
        <v>5</v>
      </c>
      <c r="I51" s="23">
        <v>114.59</v>
      </c>
      <c r="J51" s="22">
        <f>SUM(13*0.4)</f>
        <v>5.2</v>
      </c>
      <c r="K51" s="18">
        <f t="shared" si="1"/>
        <v>10.2</v>
      </c>
      <c r="L51" s="16">
        <v>6</v>
      </c>
    </row>
    <row r="52" spans="1:12" ht="27.75" customHeight="1">
      <c r="A52" s="23">
        <v>9.42</v>
      </c>
      <c r="B52" s="36"/>
      <c r="C52" s="13" t="s">
        <v>79</v>
      </c>
      <c r="D52" s="17" t="s">
        <v>80</v>
      </c>
      <c r="E52" s="9" t="s">
        <v>81</v>
      </c>
      <c r="F52" s="15">
        <v>19</v>
      </c>
      <c r="G52" s="15" t="s">
        <v>61</v>
      </c>
      <c r="H52" s="16">
        <v>0</v>
      </c>
      <c r="I52" s="23">
        <v>115.13</v>
      </c>
      <c r="J52" s="22">
        <f>SUM(14*0.4)</f>
        <v>5.6000000000000005</v>
      </c>
      <c r="K52" s="18">
        <f t="shared" si="1"/>
        <v>5.6000000000000005</v>
      </c>
      <c r="L52" s="16">
        <v>4</v>
      </c>
    </row>
    <row r="53" spans="1:12" ht="27.75" customHeight="1">
      <c r="A53" s="23">
        <v>9.459999999999999</v>
      </c>
      <c r="B53" s="12"/>
      <c r="C53" s="13" t="s">
        <v>19</v>
      </c>
      <c r="D53" s="17" t="s">
        <v>20</v>
      </c>
      <c r="E53" s="9" t="s">
        <v>21</v>
      </c>
      <c r="F53" s="15">
        <v>20</v>
      </c>
      <c r="G53" s="15" t="s">
        <v>61</v>
      </c>
      <c r="H53" s="16">
        <v>0</v>
      </c>
      <c r="I53" s="23">
        <v>118.94</v>
      </c>
      <c r="J53" s="22">
        <f>SUM(17*0.4)</f>
        <v>6.800000000000001</v>
      </c>
      <c r="K53" s="18">
        <f t="shared" si="1"/>
        <v>6.800000000000001</v>
      </c>
      <c r="L53" s="16">
        <v>5</v>
      </c>
    </row>
    <row r="54" spans="1:12" ht="27.75" customHeight="1">
      <c r="A54" s="23">
        <v>9.5</v>
      </c>
      <c r="B54" s="36"/>
      <c r="C54" s="13" t="s">
        <v>82</v>
      </c>
      <c r="D54" s="14" t="s">
        <v>83</v>
      </c>
      <c r="E54" s="9" t="s">
        <v>84</v>
      </c>
      <c r="F54" s="15">
        <v>21</v>
      </c>
      <c r="G54" s="15" t="s">
        <v>61</v>
      </c>
      <c r="H54" s="16">
        <v>0</v>
      </c>
      <c r="I54" s="23">
        <v>143.93</v>
      </c>
      <c r="J54" s="22">
        <f>SUM(42*0.4)</f>
        <v>16.8</v>
      </c>
      <c r="K54" s="18">
        <f t="shared" si="1"/>
        <v>16.8</v>
      </c>
      <c r="L54" s="16"/>
    </row>
    <row r="55" spans="1:12" ht="27.75" customHeight="1">
      <c r="A55" s="23">
        <v>9.54</v>
      </c>
      <c r="B55" s="12"/>
      <c r="C55" s="13" t="s">
        <v>85</v>
      </c>
      <c r="D55" s="14" t="s">
        <v>86</v>
      </c>
      <c r="E55" s="9" t="s">
        <v>87</v>
      </c>
      <c r="F55" s="15">
        <v>22</v>
      </c>
      <c r="G55" s="15" t="s">
        <v>61</v>
      </c>
      <c r="H55" s="16">
        <v>0</v>
      </c>
      <c r="I55" s="23">
        <v>127.22</v>
      </c>
      <c r="J55" s="22">
        <f>SUM(26*0.4)</f>
        <v>10.4</v>
      </c>
      <c r="K55" s="18">
        <f t="shared" si="1"/>
        <v>10.4</v>
      </c>
      <c r="L55" s="16"/>
    </row>
    <row r="56" spans="1:12" ht="27.75" customHeight="1">
      <c r="A56" s="23">
        <v>9.58</v>
      </c>
      <c r="B56" s="12"/>
      <c r="C56" s="13" t="s">
        <v>88</v>
      </c>
      <c r="D56" s="17" t="s">
        <v>17</v>
      </c>
      <c r="E56" s="9" t="s">
        <v>22</v>
      </c>
      <c r="F56" s="15">
        <v>23</v>
      </c>
      <c r="G56" s="15" t="s">
        <v>61</v>
      </c>
      <c r="H56" s="16">
        <v>0</v>
      </c>
      <c r="I56" s="43">
        <v>99.03</v>
      </c>
      <c r="J56" s="44">
        <f t="shared" si="2"/>
        <v>0</v>
      </c>
      <c r="K56" s="45">
        <f t="shared" si="1"/>
        <v>0</v>
      </c>
      <c r="L56" s="16" t="s">
        <v>106</v>
      </c>
    </row>
    <row r="57" spans="1:12" ht="27.75" customHeight="1">
      <c r="A57" s="23">
        <v>10.02</v>
      </c>
      <c r="B57" s="12"/>
      <c r="C57" s="9" t="s">
        <v>89</v>
      </c>
      <c r="D57" s="14" t="s">
        <v>90</v>
      </c>
      <c r="E57" s="9" t="s">
        <v>91</v>
      </c>
      <c r="F57" s="15">
        <v>24</v>
      </c>
      <c r="G57" s="15" t="s">
        <v>61</v>
      </c>
      <c r="H57" s="16" t="s">
        <v>98</v>
      </c>
      <c r="I57" s="23">
        <v>145.56</v>
      </c>
      <c r="J57" s="22">
        <f t="shared" si="2"/>
        <v>0</v>
      </c>
      <c r="K57" s="18" t="s">
        <v>98</v>
      </c>
      <c r="L57" s="16"/>
    </row>
    <row r="58" spans="1:12" ht="27.75" customHeight="1">
      <c r="A58" s="23">
        <v>10.059999999999999</v>
      </c>
      <c r="B58" s="12"/>
      <c r="C58" s="9" t="s">
        <v>92</v>
      </c>
      <c r="D58" s="17" t="s">
        <v>93</v>
      </c>
      <c r="E58" s="9" t="s">
        <v>94</v>
      </c>
      <c r="F58" s="15">
        <v>25</v>
      </c>
      <c r="G58" s="15" t="s">
        <v>61</v>
      </c>
      <c r="H58" s="16">
        <v>0</v>
      </c>
      <c r="I58" s="23">
        <v>112.41</v>
      </c>
      <c r="J58" s="22">
        <f t="shared" si="2"/>
        <v>0</v>
      </c>
      <c r="K58" s="18">
        <f t="shared" si="1"/>
        <v>0</v>
      </c>
      <c r="L58" s="16" t="s">
        <v>108</v>
      </c>
    </row>
    <row r="59" spans="1:12" ht="27.75" customHeight="1">
      <c r="A59" s="23">
        <v>10.1</v>
      </c>
      <c r="B59" s="12"/>
      <c r="C59" s="9" t="s">
        <v>95</v>
      </c>
      <c r="D59" s="14" t="s">
        <v>96</v>
      </c>
      <c r="E59" s="9" t="s">
        <v>97</v>
      </c>
      <c r="F59" s="15">
        <v>26</v>
      </c>
      <c r="G59" s="15" t="s">
        <v>61</v>
      </c>
      <c r="H59" s="16">
        <v>0</v>
      </c>
      <c r="I59" s="43">
        <v>99.9</v>
      </c>
      <c r="J59" s="44">
        <f t="shared" si="2"/>
        <v>0</v>
      </c>
      <c r="K59" s="45">
        <f t="shared" si="1"/>
        <v>0</v>
      </c>
      <c r="L59" s="16" t="s">
        <v>107</v>
      </c>
    </row>
    <row r="60" spans="1:12" ht="27.75" customHeight="1">
      <c r="A60" s="23">
        <v>10.139999999999999</v>
      </c>
      <c r="B60" s="12"/>
      <c r="C60" s="9" t="s">
        <v>104</v>
      </c>
      <c r="D60" s="17" t="s">
        <v>17</v>
      </c>
      <c r="E60" s="9" t="s">
        <v>22</v>
      </c>
      <c r="F60" s="15">
        <v>6</v>
      </c>
      <c r="G60" s="15" t="s">
        <v>61</v>
      </c>
      <c r="H60" s="16">
        <v>80</v>
      </c>
      <c r="I60" s="23">
        <v>140.57</v>
      </c>
      <c r="J60" s="22">
        <f t="shared" si="2"/>
        <v>0</v>
      </c>
      <c r="K60" s="18">
        <f t="shared" si="1"/>
        <v>80</v>
      </c>
      <c r="L60" s="16"/>
    </row>
    <row r="61" spans="1:12" ht="27.75" customHeight="1">
      <c r="A61" s="23">
        <v>10.18</v>
      </c>
      <c r="B61" s="12"/>
      <c r="C61" s="9"/>
      <c r="D61" s="14"/>
      <c r="E61" s="9"/>
      <c r="F61" s="15"/>
      <c r="G61" s="15"/>
      <c r="H61" s="16"/>
      <c r="I61" s="23"/>
      <c r="J61" s="22"/>
      <c r="K61" s="18"/>
      <c r="L61" s="16"/>
    </row>
    <row r="62" spans="1:12" ht="27.75" customHeight="1">
      <c r="A62" s="23"/>
      <c r="B62" s="12"/>
      <c r="C62" s="13"/>
      <c r="D62" s="17"/>
      <c r="E62" s="9"/>
      <c r="F62" s="15"/>
      <c r="G62" s="15"/>
      <c r="H62" s="16"/>
      <c r="I62" s="23"/>
      <c r="J62" s="22"/>
      <c r="K62" s="18"/>
      <c r="L62" s="16"/>
    </row>
    <row r="63" spans="1:12" ht="27.75" customHeight="1">
      <c r="A63" s="23"/>
      <c r="B63" s="36"/>
      <c r="C63" s="39" t="s">
        <v>23</v>
      </c>
      <c r="D63" s="38" t="s">
        <v>24</v>
      </c>
      <c r="E63" s="37"/>
      <c r="F63" s="40"/>
      <c r="G63" s="15"/>
      <c r="H63" s="16"/>
      <c r="I63" s="23"/>
      <c r="J63" s="22"/>
      <c r="K63" s="18"/>
      <c r="L63" s="16"/>
    </row>
  </sheetData>
  <sheetProtection/>
  <printOptions/>
  <pageMargins left="0.7874015748031497" right="0.3937007874015748" top="0.1968503937007874" bottom="0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Elaine Lovell</cp:lastModifiedBy>
  <cp:lastPrinted>2023-11-04T17:31:02Z</cp:lastPrinted>
  <dcterms:created xsi:type="dcterms:W3CDTF">2000-06-03T11:33:41Z</dcterms:created>
  <dcterms:modified xsi:type="dcterms:W3CDTF">2023-11-04T17:36:51Z</dcterms:modified>
  <cp:category/>
  <cp:version/>
  <cp:contentType/>
  <cp:contentStatus/>
</cp:coreProperties>
</file>